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PROGRAMA" sheetId="1" r:id="rId1"/>
  </sheets>
  <externalReferences>
    <externalReference r:id="rId2"/>
  </externalReferences>
  <definedNames>
    <definedName name="_xlnm.Print_Area" localSheetId="0">PROGRAMA!$A$4:$I$16</definedName>
  </definedNames>
  <calcPr calcId="124519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F6"/>
  <c r="F5"/>
  <c r="F19" l="1"/>
</calcChain>
</file>

<file path=xl/sharedStrings.xml><?xml version="1.0" encoding="utf-8"?>
<sst xmlns="http://schemas.openxmlformats.org/spreadsheetml/2006/main" count="36" uniqueCount="36">
  <si>
    <t>EJECUCIÓN PLAN DE ACCIÓN INSTITUCIONAL 2013-2015 POR PROGRAMA</t>
  </si>
  <si>
    <t>VIGENCIA 2013</t>
  </si>
  <si>
    <t>OBJETIVO ESTRATEGICO</t>
  </si>
  <si>
    <t>CP</t>
  </si>
  <si>
    <t>PROGRAMA</t>
  </si>
  <si>
    <t># PROYECTOS</t>
  </si>
  <si>
    <t>% AVANCE PROYECTOS (METAS)</t>
  </si>
  <si>
    <t xml:space="preserve">APROPIACION TOTAL 2013
</t>
  </si>
  <si>
    <t>% APROP. POR PROGRAMA
$</t>
  </si>
  <si>
    <t>% APROP. TOTAL
$</t>
  </si>
  <si>
    <t xml:space="preserve">EJECUCION TOTAL 2013
</t>
  </si>
  <si>
    <t xml:space="preserve">% EJECUCION
</t>
  </si>
  <si>
    <t>Proyectar la Universidad Nacional de Colombia para convertirla en la primera universidad colombiana de clase mundial</t>
  </si>
  <si>
    <t>Proyección nacional e internacional de la Universidad</t>
  </si>
  <si>
    <t>Desarrollo normativo</t>
  </si>
  <si>
    <t>Consolidar el liderazgo de la Universidad en el Sistema de Educación Superior Colombiano</t>
  </si>
  <si>
    <t>Liderazgo y calidad académica</t>
  </si>
  <si>
    <t>Disminución de la deserción, la alta permanencia y aumento de la tasa de graduación</t>
  </si>
  <si>
    <t>Recuperación y fortalecimiento de las escuelas de salud</t>
  </si>
  <si>
    <t>Apoyo al mejoramiento de la calidad de la educación básica y media</t>
  </si>
  <si>
    <t>Consolidación de capacidades y visibilización del capital humano, intelectual, relacional y estructural de la investigación y la extensión</t>
  </si>
  <si>
    <t>Dotar a la Universidad de una infraestructura física, tecnológica y de soporte para el cumplimiento de la misión institucional</t>
  </si>
  <si>
    <t>Fortalecimiento de la infraestructura física y de la gestión ambiental de los campus</t>
  </si>
  <si>
    <t>Fortalecimiento de los laboratorios de la Universidad</t>
  </si>
  <si>
    <t>Tecnologías de información y comunicaciones</t>
  </si>
  <si>
    <t>Consolidar el Sistema de Bienestar Universitario, que facilite el desarrollo de actividades académicas en ambientes adecuados..</t>
  </si>
  <si>
    <t>Consolidación del Sistema de Bienestar Universitario</t>
  </si>
  <si>
    <t>Egresados, redes académicas y capital social</t>
  </si>
  <si>
    <t>Mejorar la gestión administrativa y la cultura organizacional de la Universidad y establecer mecanismos de sostenibilidad financiera para lograr una mayor efectividad en el cumplimiento de la misión institucional.</t>
  </si>
  <si>
    <t>Gestión de calidad y desarrollo organizacional</t>
  </si>
  <si>
    <t>Gestión de nuevas fuentes de recursos y optimización del gasto</t>
  </si>
  <si>
    <t>TOTAL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</si>
  <si>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Dirección Nacional de Planeación y Estadística</t>
    </r>
  </si>
  <si>
    <t xml:space="preserve">            Rango de ejecución entre 0 y 19,9%</t>
  </si>
  <si>
    <t xml:space="preserve">            Rango de ejecución entre 20 y 32,9%</t>
  </si>
  <si>
    <t xml:space="preserve">            Rango de ejecución entre 33 y 100%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</si>
</sst>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1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164" fontId="2" fillId="0" borderId="9" xfId="1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10" fontId="2" fillId="0" borderId="9" xfId="1" applyNumberFormat="1" applyFont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22</xdr:row>
      <xdr:rowOff>47626</xdr:rowOff>
    </xdr:from>
    <xdr:to>
      <xdr:col>3</xdr:col>
      <xdr:colOff>238125</xdr:colOff>
      <xdr:row>22</xdr:row>
      <xdr:rowOff>190500</xdr:rowOff>
    </xdr:to>
    <xdr:sp macro="" textlink="">
      <xdr:nvSpPr>
        <xdr:cNvPr id="2" name="1 Elipse"/>
        <xdr:cNvSpPr/>
      </xdr:nvSpPr>
      <xdr:spPr>
        <a:xfrm>
          <a:off x="361950" y="8963026"/>
          <a:ext cx="152400" cy="142874"/>
        </a:xfrm>
        <a:prstGeom prst="ellipse">
          <a:avLst/>
        </a:prstGeom>
        <a:solidFill>
          <a:srgbClr val="FFCC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95250</xdr:colOff>
      <xdr:row>23</xdr:row>
      <xdr:rowOff>47626</xdr:rowOff>
    </xdr:from>
    <xdr:to>
      <xdr:col>3</xdr:col>
      <xdr:colOff>238125</xdr:colOff>
      <xdr:row>23</xdr:row>
      <xdr:rowOff>200025</xdr:rowOff>
    </xdr:to>
    <xdr:sp macro="" textlink="">
      <xdr:nvSpPr>
        <xdr:cNvPr id="3" name="2 Elipse"/>
        <xdr:cNvSpPr/>
      </xdr:nvSpPr>
      <xdr:spPr>
        <a:xfrm>
          <a:off x="371475" y="9153526"/>
          <a:ext cx="142875" cy="142874"/>
        </a:xfrm>
        <a:prstGeom prst="ellipse">
          <a:avLst/>
        </a:prstGeom>
        <a:solidFill>
          <a:srgbClr val="00CC66"/>
        </a:solidFill>
        <a:ln w="3175"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3</xdr:col>
      <xdr:colOff>95250</xdr:colOff>
      <xdr:row>21</xdr:row>
      <xdr:rowOff>47624</xdr:rowOff>
    </xdr:from>
    <xdr:to>
      <xdr:col>3</xdr:col>
      <xdr:colOff>238125</xdr:colOff>
      <xdr:row>21</xdr:row>
      <xdr:rowOff>190499</xdr:rowOff>
    </xdr:to>
    <xdr:sp macro="" textlink="">
      <xdr:nvSpPr>
        <xdr:cNvPr id="4" name="3 Elipse"/>
        <xdr:cNvSpPr/>
      </xdr:nvSpPr>
      <xdr:spPr>
        <a:xfrm>
          <a:off x="371475" y="8772524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%20proyectos%20de%20inversi&#243;n%202013-2015_ajustada%20sep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inámica"/>
      <sheetName val="Ejecución 31-12-2013"/>
      <sheetName val="ObjEstratVig"/>
      <sheetName val="Programa"/>
      <sheetName val="Hoja4"/>
      <sheetName val="Ejecución 30-06-2014"/>
      <sheetName val="Tabla Dinámica II"/>
      <sheetName val="ObjEst2014-1"/>
      <sheetName val="Programa 2014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topLeftCell="C1" workbookViewId="0">
      <selection activeCell="N5" sqref="N5"/>
    </sheetView>
  </sheetViews>
  <sheetFormatPr baseColWidth="10" defaultRowHeight="15"/>
  <cols>
    <col min="1" max="1" width="31.42578125" hidden="1" customWidth="1"/>
    <col min="2" max="2" width="0" hidden="1" customWidth="1"/>
    <col min="3" max="3" width="4.140625" style="1" customWidth="1"/>
    <col min="4" max="4" width="49" bestFit="1" customWidth="1"/>
    <col min="6" max="6" width="11.85546875" bestFit="1" customWidth="1"/>
    <col min="7" max="7" width="14" customWidth="1"/>
    <col min="8" max="9" width="0" hidden="1" customWidth="1"/>
    <col min="10" max="10" width="15.140625" customWidth="1"/>
  </cols>
  <sheetData>
    <row r="1" spans="1:12" ht="43.5" customHeight="1">
      <c r="D1" s="32" t="s">
        <v>0</v>
      </c>
      <c r="E1" s="32"/>
      <c r="F1" s="32"/>
      <c r="G1" s="32"/>
      <c r="H1" s="32"/>
      <c r="I1" s="32"/>
      <c r="J1" s="32"/>
      <c r="K1" s="32"/>
    </row>
    <row r="2" spans="1:12" ht="19.5" customHeight="1">
      <c r="D2" s="32" t="s">
        <v>1</v>
      </c>
      <c r="E2" s="32"/>
      <c r="F2" s="32"/>
      <c r="G2" s="32"/>
      <c r="H2" s="32"/>
      <c r="I2" s="32"/>
      <c r="J2" s="32"/>
      <c r="K2" s="32"/>
    </row>
    <row r="3" spans="1:12" ht="15" customHeight="1" thickBot="1"/>
    <row r="4" spans="1:12" ht="75">
      <c r="A4" s="2" t="s">
        <v>2</v>
      </c>
      <c r="B4" s="3" t="s">
        <v>3</v>
      </c>
      <c r="C4" s="4"/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</row>
    <row r="5" spans="1:12" ht="60" customHeight="1">
      <c r="A5" s="33" t="s">
        <v>12</v>
      </c>
      <c r="B5" s="8">
        <v>1.1000000000000001</v>
      </c>
      <c r="C5" s="9"/>
      <c r="D5" s="10" t="s">
        <v>13</v>
      </c>
      <c r="E5" s="11">
        <v>15</v>
      </c>
      <c r="F5" s="36">
        <f>+GETPIVOTDATA("Promedio de % AVANCE TOTAL",'[1]Tabla dinámica'!$A$4,"PROGRAMA","Proyección nacional e internacional de la Universidad","CL",1)</f>
        <v>0.24315333333333333</v>
      </c>
      <c r="G5" s="12">
        <v>2326670266</v>
      </c>
      <c r="H5" s="13">
        <v>0.95084149501512027</v>
      </c>
      <c r="I5" s="34"/>
      <c r="J5" s="14">
        <v>2190195039</v>
      </c>
      <c r="K5" s="15">
        <v>0.9413431163863939</v>
      </c>
      <c r="L5" s="16"/>
    </row>
    <row r="6" spans="1:12">
      <c r="A6" s="33"/>
      <c r="B6" s="8">
        <v>1.2</v>
      </c>
      <c r="C6" s="9"/>
      <c r="D6" s="10" t="s">
        <v>14</v>
      </c>
      <c r="E6" s="11">
        <v>1</v>
      </c>
      <c r="F6" s="36">
        <f>+GETPIVOTDATA("Promedio de % AVANCE TOTAL",'[1]Tabla dinámica'!$A$4,"PROGRAMA","Desarrollo normativo","CL",1)</f>
        <v>0.37319999999999998</v>
      </c>
      <c r="G6" s="12">
        <v>120288852</v>
      </c>
      <c r="H6" s="13">
        <v>4.9158504984879767E-2</v>
      </c>
      <c r="I6" s="34"/>
      <c r="J6" s="14">
        <v>114894359</v>
      </c>
      <c r="K6" s="15">
        <v>0.95515384085634136</v>
      </c>
    </row>
    <row r="7" spans="1:12" ht="45" customHeight="1">
      <c r="A7" s="33" t="s">
        <v>15</v>
      </c>
      <c r="B7" s="8">
        <v>2.1</v>
      </c>
      <c r="C7" s="9"/>
      <c r="D7" s="10" t="s">
        <v>16</v>
      </c>
      <c r="E7" s="11">
        <v>9</v>
      </c>
      <c r="F7" s="36">
        <f>+GETPIVOTDATA("Promedio de % AVANCE TOTAL",'[1]Tabla dinámica'!$A$4,"PROGRAMA","Liderazgo y calidad académica","CL",2)</f>
        <v>0.26139999999999997</v>
      </c>
      <c r="G7" s="12">
        <v>2093064931</v>
      </c>
      <c r="H7" s="13">
        <v>7.9715678542505164E-2</v>
      </c>
      <c r="I7" s="34"/>
      <c r="J7" s="14">
        <v>1910102049</v>
      </c>
      <c r="K7" s="15">
        <v>0.91258614136132599</v>
      </c>
    </row>
    <row r="8" spans="1:12" ht="30">
      <c r="A8" s="33"/>
      <c r="B8" s="18">
        <v>2.2000000000000002</v>
      </c>
      <c r="C8" s="9"/>
      <c r="D8" s="19" t="s">
        <v>17</v>
      </c>
      <c r="E8" s="11">
        <v>6</v>
      </c>
      <c r="F8" s="36">
        <f>+GETPIVOTDATA("Promedio de % AVANCE TOTAL",'[1]Tabla dinámica'!$A$4,"PROGRAMA","Disminución de la deserción, la alta permanencia y aumento de la tasa de graduación","CL",2)</f>
        <v>0.23770000000000002</v>
      </c>
      <c r="G8" s="12">
        <v>1727722774</v>
      </c>
      <c r="H8" s="13">
        <v>6.2336452782508107E-2</v>
      </c>
      <c r="I8" s="34"/>
      <c r="J8" s="14">
        <v>1683425493</v>
      </c>
      <c r="K8" s="15">
        <v>0.97436088609433358</v>
      </c>
    </row>
    <row r="9" spans="1:12" ht="30">
      <c r="A9" s="33"/>
      <c r="B9" s="18">
        <v>2.2999999999999998</v>
      </c>
      <c r="C9" s="9"/>
      <c r="D9" s="19" t="s">
        <v>18</v>
      </c>
      <c r="E9" s="11">
        <v>1</v>
      </c>
      <c r="F9" s="36">
        <f>+GETPIVOTDATA("Promedio de % AVANCE TOTAL",'[1]Tabla dinámica'!$A$4,"PROGRAMA","Recuperación y fortalecimiento de las escuelas de salud","CL",2)</f>
        <v>8.4400000000000003E-2</v>
      </c>
      <c r="G9" s="12">
        <v>4549506263</v>
      </c>
      <c r="H9" s="13">
        <v>0.1641467523696741</v>
      </c>
      <c r="I9" s="34"/>
      <c r="J9" s="14">
        <v>4499942296</v>
      </c>
      <c r="K9" s="15">
        <v>0.98910563825286024</v>
      </c>
    </row>
    <row r="10" spans="1:12" ht="30">
      <c r="A10" s="33"/>
      <c r="B10" s="18">
        <v>2.4</v>
      </c>
      <c r="C10" s="9"/>
      <c r="D10" s="20" t="s">
        <v>19</v>
      </c>
      <c r="E10" s="11">
        <v>2</v>
      </c>
      <c r="F10" s="36">
        <f>+GETPIVOTDATA("Promedio de % AVANCE TOTAL",'[1]Tabla dinámica'!$A$4,"PROGRAMA","Apoyo al mejoramiento de la calidad de la educación básica y media","CL",2)</f>
        <v>0.21290000000000001</v>
      </c>
      <c r="G10" s="12">
        <v>327677037</v>
      </c>
      <c r="H10" s="13">
        <v>7.6249930384482186E-3</v>
      </c>
      <c r="I10" s="34"/>
      <c r="J10" s="14">
        <v>275295352</v>
      </c>
      <c r="K10" s="15">
        <v>0.84014233807906413</v>
      </c>
    </row>
    <row r="11" spans="1:12" ht="45">
      <c r="A11" s="33"/>
      <c r="B11" s="18">
        <v>2.5</v>
      </c>
      <c r="C11" s="9"/>
      <c r="D11" s="19" t="s">
        <v>20</v>
      </c>
      <c r="E11" s="11">
        <v>35</v>
      </c>
      <c r="F11" s="36">
        <f>+GETPIVOTDATA("Promedio de % AVANCE TOTAL",'[1]Tabla dinámica'!$A$4,"PROGRAMA","Consolidación de capacidades y visibilización del capital humano, intelectual, relacional y estructural de la investigación y la extensión","CL",2)</f>
        <v>0.24762857142857136</v>
      </c>
      <c r="G11" s="12">
        <v>19018119611</v>
      </c>
      <c r="H11" s="13">
        <v>0.68617612326686439</v>
      </c>
      <c r="I11" s="34"/>
      <c r="J11" s="14">
        <v>8036847043</v>
      </c>
      <c r="K11" s="15">
        <v>0.42258894188211549</v>
      </c>
    </row>
    <row r="12" spans="1:12" ht="75" customHeight="1">
      <c r="A12" s="33" t="s">
        <v>21</v>
      </c>
      <c r="B12" s="18">
        <v>3.1</v>
      </c>
      <c r="C12" s="9"/>
      <c r="D12" s="19" t="s">
        <v>22</v>
      </c>
      <c r="E12" s="11">
        <v>22</v>
      </c>
      <c r="F12" s="36">
        <f>+GETPIVOTDATA("Promedio de % AVANCE TOTAL",'[1]Tabla dinámica'!$A$4,"PROGRAMA","Fortalecimiento de la infraestructura física y de la gestión ambiental de los campus","CL",3)</f>
        <v>0.34959090909090906</v>
      </c>
      <c r="G12" s="12">
        <v>21193787341</v>
      </c>
      <c r="H12" s="13">
        <v>0.5535246399039605</v>
      </c>
      <c r="I12" s="34"/>
      <c r="J12" s="14">
        <v>18602183185</v>
      </c>
      <c r="K12" s="15">
        <v>0.87771868641021678</v>
      </c>
    </row>
    <row r="13" spans="1:12">
      <c r="A13" s="33"/>
      <c r="B13" s="18">
        <v>3.2</v>
      </c>
      <c r="C13" s="9"/>
      <c r="D13" s="19" t="s">
        <v>23</v>
      </c>
      <c r="E13" s="11">
        <v>9</v>
      </c>
      <c r="F13" s="36">
        <f>+GETPIVOTDATA("Promedio de % AVANCE TOTAL",'[1]Tabla dinámica'!$A$4,"PROGRAMA","Fortalecimiento de los laboratorios de la Universidad","CL",3)</f>
        <v>0.3256</v>
      </c>
      <c r="G13" s="12">
        <v>6690348327</v>
      </c>
      <c r="H13" s="13">
        <v>0.13633491298145964</v>
      </c>
      <c r="I13" s="34"/>
      <c r="J13" s="14">
        <v>5041567974</v>
      </c>
      <c r="K13" s="15">
        <v>0.75355836909924767</v>
      </c>
    </row>
    <row r="14" spans="1:12">
      <c r="A14" s="33"/>
      <c r="B14" s="18">
        <v>3.3</v>
      </c>
      <c r="C14" s="9"/>
      <c r="D14" s="19" t="s">
        <v>24</v>
      </c>
      <c r="E14" s="11">
        <v>26</v>
      </c>
      <c r="F14" s="36">
        <f>+GETPIVOTDATA("Promedio de % AVANCE TOTAL",'[1]Tabla dinámica'!$A$4,"PROGRAMA","Tecnologías de información y comunicaciones","CL",3)</f>
        <v>0.27682692307692314</v>
      </c>
      <c r="G14" s="12">
        <v>10551348152</v>
      </c>
      <c r="H14" s="13">
        <v>0.31014044711457989</v>
      </c>
      <c r="I14" s="34"/>
      <c r="J14" s="14">
        <v>7627096471</v>
      </c>
      <c r="K14" s="15">
        <v>0.72285516136194305</v>
      </c>
    </row>
    <row r="15" spans="1:12" ht="75" customHeight="1">
      <c r="A15" s="33" t="s">
        <v>25</v>
      </c>
      <c r="B15" s="18">
        <v>4.0999999999999996</v>
      </c>
      <c r="C15" s="9"/>
      <c r="D15" s="19" t="s">
        <v>26</v>
      </c>
      <c r="E15" s="11">
        <v>11</v>
      </c>
      <c r="F15" s="36">
        <f>+GETPIVOTDATA("Promedio de % AVANCE TOTAL",'[1]Tabla dinámica'!$A$4,"PROGRAMA","Consolidación del Sistema de Bienestar Universitario","CL",4)</f>
        <v>0.29803636363636365</v>
      </c>
      <c r="G15" s="12">
        <v>8741368798</v>
      </c>
      <c r="H15" s="13">
        <v>0.99418742517787839</v>
      </c>
      <c r="I15" s="34"/>
      <c r="J15" s="14">
        <v>7412543421</v>
      </c>
      <c r="K15" s="15">
        <v>0.84798429082364868</v>
      </c>
    </row>
    <row r="16" spans="1:12">
      <c r="A16" s="33"/>
      <c r="B16" s="18">
        <v>4.2</v>
      </c>
      <c r="C16" s="9"/>
      <c r="D16" s="19" t="s">
        <v>27</v>
      </c>
      <c r="E16" s="11">
        <v>1</v>
      </c>
      <c r="F16" s="36">
        <f>+GETPIVOTDATA("Promedio de % AVANCE TOTAL",'[1]Tabla dinámica'!$A$4,"PROGRAMA","Egresados, redes académicas y capital social","CL",4)</f>
        <v>0.48780000000000001</v>
      </c>
      <c r="G16" s="12">
        <v>51106923</v>
      </c>
      <c r="H16" s="13">
        <v>5.8125748221215931E-3</v>
      </c>
      <c r="I16" s="34"/>
      <c r="J16" s="14">
        <v>50776690</v>
      </c>
      <c r="K16" s="15">
        <v>0.99353839009247336</v>
      </c>
    </row>
    <row r="17" spans="1:11">
      <c r="A17" s="33" t="s">
        <v>28</v>
      </c>
      <c r="B17" s="18">
        <v>5.0999999999999996</v>
      </c>
      <c r="C17" s="9"/>
      <c r="D17" s="19" t="s">
        <v>29</v>
      </c>
      <c r="E17" s="11">
        <v>8</v>
      </c>
      <c r="F17" s="36">
        <f>+GETPIVOTDATA("Promedio de % AVANCE TOTAL",'[1]Tabla dinámica'!$A$4,"PROGRAMA","Gestión de calidad y desarrollo organizacional","CL",5)</f>
        <v>0.2346375</v>
      </c>
      <c r="G17" s="12">
        <v>1109426410</v>
      </c>
      <c r="H17" s="13">
        <v>0.88089816220385597</v>
      </c>
      <c r="I17" s="34"/>
      <c r="J17" s="14">
        <v>1028562563</v>
      </c>
      <c r="K17" s="15">
        <v>0.92711202268927417</v>
      </c>
    </row>
    <row r="18" spans="1:11" ht="30">
      <c r="A18" s="33"/>
      <c r="B18" s="18">
        <v>5.2</v>
      </c>
      <c r="C18" s="9"/>
      <c r="D18" s="19" t="s">
        <v>30</v>
      </c>
      <c r="E18" s="11">
        <v>1</v>
      </c>
      <c r="F18" s="36">
        <f>+GETPIVOTDATA("Promedio de % AVANCE TOTAL",'[1]Tabla dinámica'!$A$4,"PROGRAMA","Gestión de nuevas fuentes de recursos y optimización del gasto","CL",5)</f>
        <v>0.58830000000000005</v>
      </c>
      <c r="G18" s="12">
        <v>150000000</v>
      </c>
      <c r="H18" s="13">
        <v>0.11910183779614404</v>
      </c>
      <c r="I18" s="34"/>
      <c r="J18" s="14">
        <v>133367384</v>
      </c>
      <c r="K18" s="15">
        <v>0.8891158933333333</v>
      </c>
    </row>
    <row r="19" spans="1:11" s="17" customFormat="1" ht="15.75" thickBot="1">
      <c r="A19" s="23"/>
      <c r="B19" s="21"/>
      <c r="C19" s="22"/>
      <c r="D19" s="24" t="s">
        <v>31</v>
      </c>
      <c r="E19" s="25">
        <v>147</v>
      </c>
      <c r="F19" s="37">
        <f>AVERAGE(F5:F18)</f>
        <v>0.30151240004043578</v>
      </c>
      <c r="G19" s="26">
        <v>78650435685</v>
      </c>
      <c r="H19" s="27"/>
      <c r="I19" s="27">
        <v>1</v>
      </c>
      <c r="J19" s="28">
        <v>58606799319</v>
      </c>
      <c r="K19" s="29">
        <v>0.74515543122639472</v>
      </c>
    </row>
    <row r="20" spans="1:11" ht="8.25" customHeight="1">
      <c r="E20" s="30"/>
    </row>
    <row r="21" spans="1:11">
      <c r="D21" s="35" t="s">
        <v>32</v>
      </c>
      <c r="E21" s="35"/>
      <c r="F21" s="35"/>
      <c r="G21" s="35"/>
      <c r="H21" s="35"/>
      <c r="I21" s="35"/>
      <c r="J21" s="35"/>
    </row>
    <row r="22" spans="1:11">
      <c r="D22" s="31" t="s">
        <v>33</v>
      </c>
      <c r="E22" s="31"/>
      <c r="F22" s="31"/>
      <c r="G22" s="31"/>
      <c r="H22" s="31"/>
      <c r="I22" s="31"/>
      <c r="J22" s="31"/>
    </row>
    <row r="23" spans="1:11">
      <c r="D23" s="31" t="s">
        <v>34</v>
      </c>
      <c r="E23" s="31"/>
      <c r="F23" s="31"/>
      <c r="G23" s="31"/>
      <c r="H23" s="31"/>
      <c r="I23" s="31"/>
      <c r="J23" s="31"/>
    </row>
    <row r="24" spans="1:11">
      <c r="D24" s="31" t="s">
        <v>35</v>
      </c>
      <c r="E24" s="31"/>
      <c r="F24" s="31"/>
      <c r="G24" s="31"/>
      <c r="H24" s="31"/>
      <c r="I24" s="31"/>
      <c r="J24" s="31"/>
    </row>
    <row r="25" spans="1:11">
      <c r="E25" s="30"/>
    </row>
    <row r="26" spans="1:11">
      <c r="E26" s="30"/>
    </row>
    <row r="27" spans="1:11">
      <c r="E27" s="30"/>
    </row>
    <row r="28" spans="1:11">
      <c r="E28" s="30"/>
    </row>
    <row r="29" spans="1:11">
      <c r="E29" s="30"/>
    </row>
    <row r="30" spans="1:11">
      <c r="E30" s="30"/>
    </row>
    <row r="31" spans="1:11">
      <c r="E31" s="30"/>
    </row>
    <row r="32" spans="1:11">
      <c r="E32" s="30"/>
    </row>
    <row r="33" spans="5:5">
      <c r="E33" s="30"/>
    </row>
    <row r="34" spans="5:5">
      <c r="E34" s="30"/>
    </row>
    <row r="35" spans="5:5">
      <c r="E35" s="30"/>
    </row>
    <row r="36" spans="5:5">
      <c r="E36" s="30"/>
    </row>
    <row r="37" spans="5:5">
      <c r="E37" s="30"/>
    </row>
  </sheetData>
  <mergeCells count="13">
    <mergeCell ref="D21:J21"/>
    <mergeCell ref="A12:A14"/>
    <mergeCell ref="I12:I14"/>
    <mergeCell ref="A15:A16"/>
    <mergeCell ref="I15:I16"/>
    <mergeCell ref="A17:A18"/>
    <mergeCell ref="I17:I18"/>
    <mergeCell ref="D1:K1"/>
    <mergeCell ref="D2:K2"/>
    <mergeCell ref="A5:A6"/>
    <mergeCell ref="I5:I6"/>
    <mergeCell ref="A7:A11"/>
    <mergeCell ref="I7:I11"/>
  </mergeCells>
  <conditionalFormatting sqref="L7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:I16">
    <cfRule type="iconSet" priority="13">
      <iconSet>
        <cfvo type="percent" val="0"/>
        <cfvo type="num" val="0.2"/>
        <cfvo type="num" val="0.33"/>
      </iconSet>
    </cfRule>
  </conditionalFormatting>
  <conditionalFormatting sqref="F5:F19">
    <cfRule type="iconSet" priority="21">
      <iconSet>
        <cfvo type="percent" val="0"/>
        <cfvo type="num" val="0.2"/>
        <cfvo type="num" val="0.33"/>
      </iconSet>
    </cfRule>
  </conditionalFormatting>
  <conditionalFormatting sqref="F5:F19">
    <cfRule type="iconSet" priority="1">
      <iconSet>
        <cfvo type="percent" val="0"/>
        <cfvo type="num" val="0.2"/>
        <cfvo type="num" val="0.33"/>
      </iconSet>
    </cfRule>
  </conditionalFormatting>
  <printOptions horizontalCentered="1"/>
  <pageMargins left="0" right="0" top="0.74803149606299213" bottom="0" header="0.31496062992125984" footer="0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</vt:lpstr>
      <vt:lpstr>PROGRAMA!Área_de_impresión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OfPlaneacion</dc:creator>
  <cp:lastModifiedBy>OfPlaneacion</cp:lastModifiedBy>
  <dcterms:created xsi:type="dcterms:W3CDTF">2014-09-10T22:46:39Z</dcterms:created>
  <dcterms:modified xsi:type="dcterms:W3CDTF">2014-09-11T21:10:34Z</dcterms:modified>
</cp:coreProperties>
</file>